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1940" yWindow="0" windowWidth="26620" windowHeight="19520" tabRatio="500"/>
  </bookViews>
  <sheets>
    <sheet name="Sheet1" sheetId="1" r:id="rId1"/>
  </sheets>
  <definedNames>
    <definedName name="_xlnm.Print_Area" localSheetId="0">Sheet1!$A$1:$D$53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1" l="1"/>
  <c r="D36" i="1"/>
  <c r="C37" i="1"/>
  <c r="D37" i="1"/>
  <c r="C38" i="1"/>
  <c r="D38" i="1"/>
  <c r="C39" i="1"/>
  <c r="D39" i="1"/>
  <c r="C19" i="1"/>
  <c r="D19" i="1"/>
  <c r="C33" i="1"/>
  <c r="C34" i="1"/>
  <c r="C35" i="1"/>
  <c r="C40" i="1"/>
  <c r="C41" i="1"/>
  <c r="C12" i="1"/>
  <c r="C13" i="1"/>
  <c r="C14" i="1"/>
  <c r="C16" i="1"/>
  <c r="C17" i="1"/>
  <c r="C20" i="1"/>
  <c r="C42" i="1"/>
  <c r="C43" i="1"/>
  <c r="D33" i="1"/>
  <c r="D34" i="1"/>
  <c r="D35" i="1"/>
  <c r="D40" i="1"/>
  <c r="D41" i="1"/>
  <c r="D12" i="1"/>
  <c r="D13" i="1"/>
  <c r="D14" i="1"/>
  <c r="D16" i="1"/>
  <c r="D17" i="1"/>
  <c r="D20" i="1"/>
  <c r="D42" i="1"/>
  <c r="D43" i="1"/>
  <c r="C22" i="1"/>
  <c r="D22" i="1"/>
  <c r="B14" i="1"/>
  <c r="B17" i="1"/>
  <c r="B20" i="1"/>
  <c r="B22" i="1"/>
  <c r="C27" i="1"/>
  <c r="D27" i="1"/>
  <c r="C28" i="1"/>
  <c r="D28" i="1"/>
  <c r="C29" i="1"/>
  <c r="D29" i="1"/>
  <c r="C25" i="1"/>
  <c r="C26" i="1"/>
  <c r="C30" i="1"/>
  <c r="D25" i="1"/>
  <c r="D26" i="1"/>
  <c r="D30" i="1"/>
  <c r="B30" i="1"/>
  <c r="B41" i="1"/>
  <c r="B42" i="1"/>
  <c r="B43" i="1"/>
</calcChain>
</file>

<file path=xl/sharedStrings.xml><?xml version="1.0" encoding="utf-8"?>
<sst xmlns="http://schemas.openxmlformats.org/spreadsheetml/2006/main" count="47" uniqueCount="39">
  <si>
    <t>Effective Date:</t>
  </si>
  <si>
    <t>Minister Name:</t>
  </si>
  <si>
    <t>STIPEND</t>
  </si>
  <si>
    <t>Annual</t>
  </si>
  <si>
    <t>Month</t>
  </si>
  <si>
    <t>Fortnightly</t>
  </si>
  <si>
    <t>Fringe Benefit %</t>
  </si>
  <si>
    <t>Taxable Stipend</t>
  </si>
  <si>
    <t>Current Minimum Full-Time Stipend</t>
  </si>
  <si>
    <t>Additional Stipend</t>
  </si>
  <si>
    <t>Total Stipend</t>
  </si>
  <si>
    <t>Less Fringe Benefit $</t>
  </si>
  <si>
    <t>Less PERSONAL CONTRIBUTIONS/DEDUCTIONS</t>
  </si>
  <si>
    <t>Pre-Tax Salary Sacrifice Super</t>
  </si>
  <si>
    <t>Post-Tax Salary Sacrifice Super</t>
  </si>
  <si>
    <t>Total Deductions</t>
  </si>
  <si>
    <t>MV Standing Cost fixed</t>
  </si>
  <si>
    <t>Other locally agreed benefits eg study</t>
  </si>
  <si>
    <t>Total Allowances</t>
  </si>
  <si>
    <t>Calculation of MINISTER'S EXPENSE FUND (MEF) transfer</t>
  </si>
  <si>
    <t>Fringe Benefit $ (from stipend)</t>
  </si>
  <si>
    <t>Stipend payable</t>
  </si>
  <si>
    <t>Percentage employed</t>
  </si>
  <si>
    <t>Set up Payroll Details for Sydney Diocese Minister</t>
  </si>
  <si>
    <t>Other</t>
  </si>
  <si>
    <t>MV &amp; Travel variable eg 10,000 kms pa</t>
  </si>
  <si>
    <t>Total MEA Including all allowances      $</t>
  </si>
  <si>
    <t>APPROVED:</t>
  </si>
  <si>
    <t>AGREED:</t>
  </si>
  <si>
    <t>DATE:</t>
  </si>
  <si>
    <t>Parish Name:</t>
  </si>
  <si>
    <t xml:space="preserve">Special Instructions </t>
  </si>
  <si>
    <t>Where MEA is paid into?</t>
  </si>
  <si>
    <t>Superannuation</t>
  </si>
  <si>
    <t>Is superannuation part of Parish Cost Recoveries?</t>
  </si>
  <si>
    <t>Hours worked per week</t>
  </si>
  <si>
    <t>Days worked</t>
  </si>
  <si>
    <t>Number of Days worked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</si>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</sst>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Trebuchet MS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12"/>
      <color rgb="FF000000"/>
      <name val="Calibri"/>
      <scheme val="minor"/>
    </font>
    <font>
      <b/>
      <sz val="15"/>
      <color rgb="FF00206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0" fontId="2" fillId="0" borderId="3" xfId="0" applyFont="1" applyBorder="1"/>
    <xf numFmtId="0" fontId="0" fillId="0" borderId="6" xfId="0" applyBorder="1"/>
    <xf numFmtId="0" fontId="0" fillId="0" borderId="7" xfId="0" applyBorder="1"/>
    <xf numFmtId="0" fontId="7" fillId="0" borderId="5" xfId="0" applyFont="1" applyBorder="1" applyAlignment="1">
      <alignment horizontal="left"/>
    </xf>
    <xf numFmtId="0" fontId="6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0" fillId="0" borderId="0" xfId="0" applyNumberFormat="1" applyBorder="1"/>
    <xf numFmtId="1" fontId="0" fillId="0" borderId="9" xfId="0" applyNumberFormat="1" applyBorder="1"/>
    <xf numFmtId="1" fontId="2" fillId="0" borderId="1" xfId="0" applyNumberFormat="1" applyFont="1" applyBorder="1"/>
    <xf numFmtId="1" fontId="2" fillId="0" borderId="4" xfId="0" applyNumberFormat="1" applyFont="1" applyBorder="1"/>
    <xf numFmtId="1" fontId="0" fillId="0" borderId="0" xfId="1" applyNumberFormat="1" applyFont="1" applyBorder="1"/>
    <xf numFmtId="1" fontId="0" fillId="0" borderId="9" xfId="1" applyNumberFormat="1" applyFont="1" applyBorder="1"/>
    <xf numFmtId="1" fontId="0" fillId="0" borderId="6" xfId="0" applyNumberFormat="1" applyBorder="1"/>
    <xf numFmtId="1" fontId="0" fillId="0" borderId="7" xfId="0" applyNumberFormat="1" applyBorder="1"/>
    <xf numFmtId="1" fontId="8" fillId="0" borderId="6" xfId="0" applyNumberFormat="1" applyFont="1" applyBorder="1"/>
    <xf numFmtId="1" fontId="8" fillId="0" borderId="7" xfId="0" applyNumberFormat="1" applyFont="1" applyBorder="1"/>
    <xf numFmtId="1" fontId="6" fillId="0" borderId="0" xfId="0" applyNumberFormat="1" applyFont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1" fontId="7" fillId="0" borderId="4" xfId="0" applyNumberFormat="1" applyFont="1" applyBorder="1" applyAlignment="1">
      <alignment horizontal="right" vertical="center" wrapText="1"/>
    </xf>
    <xf numFmtId="9" fontId="0" fillId="0" borderId="0" xfId="1" applyNumberFormat="1" applyFont="1" applyBorder="1"/>
    <xf numFmtId="9" fontId="0" fillId="0" borderId="9" xfId="1" applyNumberFormat="1" applyFont="1" applyBorder="1"/>
    <xf numFmtId="0" fontId="0" fillId="0" borderId="8" xfId="0" applyBorder="1" applyAlignment="1">
      <alignment wrapText="1"/>
    </xf>
    <xf numFmtId="1" fontId="7" fillId="0" borderId="4" xfId="0" applyNumberFormat="1" applyFont="1" applyFill="1" applyBorder="1" applyAlignment="1">
      <alignment horizontal="right" vertical="center" wrapText="1"/>
    </xf>
    <xf numFmtId="1" fontId="0" fillId="0" borderId="0" xfId="0" applyNumberFormat="1" applyBorder="1" applyAlignment="1">
      <alignment horizontal="right"/>
    </xf>
    <xf numFmtId="1" fontId="0" fillId="0" borderId="9" xfId="0" applyNumberFormat="1" applyBorder="1" applyAlignment="1">
      <alignment horizontal="righ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right"/>
    </xf>
    <xf numFmtId="0" fontId="12" fillId="0" borderId="0" xfId="0" applyFont="1"/>
    <xf numFmtId="1" fontId="0" fillId="0" borderId="0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Fill="1" applyBorder="1"/>
    <xf numFmtId="0" fontId="2" fillId="0" borderId="0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14" fontId="9" fillId="2" borderId="0" xfId="0" applyNumberFormat="1" applyFont="1" applyFill="1" applyBorder="1"/>
    <xf numFmtId="0" fontId="0" fillId="3" borderId="2" xfId="0" applyNumberFormat="1" applyFill="1" applyBorder="1"/>
    <xf numFmtId="1" fontId="6" fillId="3" borderId="2" xfId="0" applyNumberFormat="1" applyFont="1" applyFill="1" applyBorder="1" applyAlignment="1">
      <alignment horizontal="right" vertical="center" wrapText="1"/>
    </xf>
    <xf numFmtId="1" fontId="0" fillId="3" borderId="2" xfId="0" applyNumberFormat="1" applyFill="1" applyBorder="1"/>
    <xf numFmtId="9" fontId="0" fillId="3" borderId="2" xfId="1" applyNumberFormat="1" applyFont="1" applyFill="1" applyBorder="1"/>
    <xf numFmtId="14" fontId="9" fillId="3" borderId="2" xfId="0" applyNumberFormat="1" applyFont="1" applyFill="1" applyBorder="1"/>
    <xf numFmtId="0" fontId="6" fillId="3" borderId="2" xfId="0" applyNumberFormat="1" applyFont="1" applyFill="1" applyBorder="1" applyAlignment="1">
      <alignment horizontal="right" vertical="center" wrapText="1"/>
    </xf>
    <xf numFmtId="0" fontId="11" fillId="4" borderId="2" xfId="0" applyNumberFormat="1" applyFont="1" applyFill="1" applyBorder="1" applyAlignment="1">
      <alignment horizontal="right" vertical="center" wrapText="1"/>
    </xf>
    <xf numFmtId="0" fontId="11" fillId="4" borderId="10" xfId="0" applyNumberFormat="1" applyFont="1" applyFill="1" applyBorder="1" applyAlignment="1">
      <alignment horizontal="right" vertical="center" wrapText="1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G22" sqref="G22"/>
    </sheetView>
  </sheetViews>
  <sheetFormatPr baseColWidth="10" defaultRowHeight="15" x14ac:dyDescent="0"/>
  <cols>
    <col min="1" max="1" width="33.1640625" customWidth="1"/>
    <col min="2" max="2" width="17.5" customWidth="1"/>
    <col min="3" max="3" width="12.1640625" customWidth="1"/>
    <col min="4" max="4" width="14" customWidth="1"/>
    <col min="5" max="5" width="20.5" customWidth="1"/>
    <col min="6" max="6" width="10.33203125" style="2" customWidth="1"/>
  </cols>
  <sheetData>
    <row r="1" spans="1:7" ht="21">
      <c r="A1" s="17" t="s">
        <v>23</v>
      </c>
      <c r="B1" s="12"/>
      <c r="C1" s="12"/>
      <c r="D1" s="13"/>
    </row>
    <row r="3" spans="1:7">
      <c r="A3" s="9" t="s">
        <v>30</v>
      </c>
      <c r="B3" s="52"/>
      <c r="C3" s="53"/>
      <c r="D3" s="54"/>
    </row>
    <row r="4" spans="1:7" ht="20">
      <c r="A4" s="9" t="s">
        <v>1</v>
      </c>
      <c r="B4" s="52"/>
      <c r="C4" s="53"/>
      <c r="D4" s="54"/>
      <c r="G4" s="45"/>
    </row>
    <row r="5" spans="1:7" ht="17" customHeight="1">
      <c r="A5" s="1" t="s">
        <v>0</v>
      </c>
      <c r="B5" s="60">
        <v>43101</v>
      </c>
      <c r="C5" s="18"/>
      <c r="D5" s="19"/>
    </row>
    <row r="6" spans="1:7" ht="17" customHeight="1">
      <c r="A6" s="1" t="s">
        <v>35</v>
      </c>
      <c r="B6" s="55"/>
      <c r="C6" s="18"/>
      <c r="D6" s="19"/>
    </row>
    <row r="7" spans="1:7" ht="17" customHeight="1">
      <c r="A7" s="51" t="s">
        <v>37</v>
      </c>
      <c r="B7" s="55"/>
      <c r="C7" s="18"/>
      <c r="D7" s="19"/>
    </row>
    <row r="8" spans="1:7" ht="17" customHeight="1">
      <c r="A8" s="1" t="s">
        <v>36</v>
      </c>
      <c r="B8" s="55"/>
      <c r="C8" s="18"/>
      <c r="D8" s="19"/>
    </row>
    <row r="9" spans="1:7">
      <c r="A9" s="1"/>
      <c r="B9" s="1"/>
      <c r="C9" s="18"/>
      <c r="D9" s="19"/>
    </row>
    <row r="10" spans="1:7">
      <c r="A10" s="10"/>
      <c r="B10" s="20" t="s">
        <v>3</v>
      </c>
      <c r="C10" s="20" t="s">
        <v>4</v>
      </c>
      <c r="D10" s="21" t="s">
        <v>5</v>
      </c>
    </row>
    <row r="11" spans="1:7" s="1" customFormat="1">
      <c r="A11" s="4" t="s">
        <v>2</v>
      </c>
      <c r="B11" s="5"/>
      <c r="C11" s="5"/>
      <c r="D11" s="6"/>
      <c r="F11" s="3"/>
    </row>
    <row r="12" spans="1:7">
      <c r="A12" s="7" t="s">
        <v>8</v>
      </c>
      <c r="B12" s="58">
        <v>65714</v>
      </c>
      <c r="C12" s="22">
        <f>B12/12</f>
        <v>5476.166666666667</v>
      </c>
      <c r="D12" s="23">
        <f>B12/26</f>
        <v>2527.4615384615386</v>
      </c>
    </row>
    <row r="13" spans="1:7">
      <c r="A13" s="7" t="s">
        <v>9</v>
      </c>
      <c r="B13" s="58">
        <v>0</v>
      </c>
      <c r="C13" s="22">
        <f>B13/12</f>
        <v>0</v>
      </c>
      <c r="D13" s="23">
        <f>B13/26</f>
        <v>0</v>
      </c>
    </row>
    <row r="14" spans="1:7">
      <c r="A14" s="8" t="s">
        <v>10</v>
      </c>
      <c r="B14" s="24">
        <f>B12+B13</f>
        <v>65714</v>
      </c>
      <c r="C14" s="24">
        <f t="shared" ref="C14:D14" si="0">C12+C13</f>
        <v>5476.166666666667</v>
      </c>
      <c r="D14" s="25">
        <f t="shared" si="0"/>
        <v>2527.4615384615386</v>
      </c>
    </row>
    <row r="15" spans="1:7">
      <c r="A15" s="7"/>
      <c r="B15" s="22"/>
      <c r="C15" s="22"/>
      <c r="D15" s="23"/>
    </row>
    <row r="16" spans="1:7">
      <c r="A16" s="9" t="s">
        <v>22</v>
      </c>
      <c r="B16" s="59">
        <v>1</v>
      </c>
      <c r="C16" s="37">
        <f>B16</f>
        <v>1</v>
      </c>
      <c r="D16" s="38">
        <f>C16</f>
        <v>1</v>
      </c>
    </row>
    <row r="17" spans="1:6">
      <c r="A17" s="9" t="s">
        <v>21</v>
      </c>
      <c r="B17" s="26">
        <f>B14*B16</f>
        <v>65714</v>
      </c>
      <c r="C17" s="26">
        <f t="shared" ref="C17:D17" si="1">C14*C16</f>
        <v>5476.166666666667</v>
      </c>
      <c r="D17" s="27">
        <f t="shared" si="1"/>
        <v>2527.4615384615386</v>
      </c>
    </row>
    <row r="18" spans="1:6">
      <c r="A18" s="9"/>
      <c r="B18" s="26"/>
      <c r="C18" s="26"/>
      <c r="D18" s="27"/>
    </row>
    <row r="19" spans="1:6">
      <c r="A19" s="10" t="s">
        <v>6</v>
      </c>
      <c r="B19" s="59">
        <v>0.4</v>
      </c>
      <c r="C19" s="37">
        <f>B19</f>
        <v>0.4</v>
      </c>
      <c r="D19" s="38">
        <f>C19</f>
        <v>0.4</v>
      </c>
    </row>
    <row r="20" spans="1:6">
      <c r="A20" s="10" t="s">
        <v>11</v>
      </c>
      <c r="B20" s="22">
        <f>B17*B19</f>
        <v>26285.600000000002</v>
      </c>
      <c r="C20" s="22">
        <f>C17*C19</f>
        <v>2190.4666666666667</v>
      </c>
      <c r="D20" s="23">
        <f>D17*D19</f>
        <v>1010.9846153846155</v>
      </c>
    </row>
    <row r="21" spans="1:6">
      <c r="A21" s="39"/>
      <c r="B21" s="22"/>
      <c r="C21" s="22"/>
      <c r="D21" s="23"/>
    </row>
    <row r="22" spans="1:6" s="1" customFormat="1">
      <c r="A22" s="11" t="s">
        <v>7</v>
      </c>
      <c r="B22" s="24">
        <f>B17-B20-B21</f>
        <v>39428.399999999994</v>
      </c>
      <c r="C22" s="24">
        <f t="shared" ref="C22:D22" si="2">C17-C20-C21</f>
        <v>3285.7000000000003</v>
      </c>
      <c r="D22" s="25">
        <f t="shared" si="2"/>
        <v>1516.476923076923</v>
      </c>
      <c r="F22" s="3"/>
    </row>
    <row r="23" spans="1:6">
      <c r="A23" s="10"/>
      <c r="B23" s="22"/>
      <c r="C23" s="22"/>
      <c r="D23" s="23"/>
    </row>
    <row r="24" spans="1:6">
      <c r="A24" s="4" t="s">
        <v>12</v>
      </c>
      <c r="B24" s="28"/>
      <c r="C24" s="28"/>
      <c r="D24" s="29"/>
    </row>
    <row r="25" spans="1:6">
      <c r="A25" s="10" t="s">
        <v>13</v>
      </c>
      <c r="B25" s="58">
        <v>0</v>
      </c>
      <c r="C25" s="22">
        <f>B25/12</f>
        <v>0</v>
      </c>
      <c r="D25" s="23">
        <f>B25/26</f>
        <v>0</v>
      </c>
    </row>
    <row r="26" spans="1:6">
      <c r="A26" s="10" t="s">
        <v>14</v>
      </c>
      <c r="B26" s="58">
        <v>0</v>
      </c>
      <c r="C26" s="22">
        <f>B26/12</f>
        <v>0</v>
      </c>
      <c r="D26" s="23">
        <f>B26/26</f>
        <v>0</v>
      </c>
    </row>
    <row r="27" spans="1:6">
      <c r="A27" s="56" t="s">
        <v>24</v>
      </c>
      <c r="B27" s="58">
        <v>0</v>
      </c>
      <c r="C27" s="22">
        <f t="shared" ref="C27:C28" si="3">B27/12</f>
        <v>0</v>
      </c>
      <c r="D27" s="23">
        <f t="shared" ref="D27:D28" si="4">B27/26</f>
        <v>0</v>
      </c>
    </row>
    <row r="28" spans="1:6">
      <c r="A28" s="56" t="s">
        <v>24</v>
      </c>
      <c r="B28" s="58">
        <v>0</v>
      </c>
      <c r="C28" s="22">
        <f t="shared" si="3"/>
        <v>0</v>
      </c>
      <c r="D28" s="23">
        <f t="shared" si="4"/>
        <v>0</v>
      </c>
    </row>
    <row r="29" spans="1:6">
      <c r="A29" s="56" t="s">
        <v>24</v>
      </c>
      <c r="B29" s="58">
        <v>0</v>
      </c>
      <c r="C29" s="22">
        <f>B29/12</f>
        <v>0</v>
      </c>
      <c r="D29" s="23">
        <f>B29/26</f>
        <v>0</v>
      </c>
    </row>
    <row r="30" spans="1:6">
      <c r="A30" s="11" t="s">
        <v>15</v>
      </c>
      <c r="B30" s="24">
        <f>SUM(B25:B29)</f>
        <v>0</v>
      </c>
      <c r="C30" s="24">
        <f t="shared" ref="C30:D30" si="5">SUM(C25:C29)</f>
        <v>0</v>
      </c>
      <c r="D30" s="25">
        <f t="shared" si="5"/>
        <v>0</v>
      </c>
    </row>
    <row r="31" spans="1:6">
      <c r="A31" s="10"/>
      <c r="B31" s="22"/>
      <c r="C31" s="22"/>
      <c r="D31" s="23"/>
    </row>
    <row r="32" spans="1:6">
      <c r="A32" s="14" t="s">
        <v>19</v>
      </c>
      <c r="B32" s="30"/>
      <c r="C32" s="30"/>
      <c r="D32" s="31"/>
    </row>
    <row r="33" spans="1:6">
      <c r="A33" s="15" t="s">
        <v>16</v>
      </c>
      <c r="B33" s="57">
        <v>8047</v>
      </c>
      <c r="C33" s="41">
        <f>B33/12</f>
        <v>670.58333333333337</v>
      </c>
      <c r="D33" s="42">
        <f>B33/26</f>
        <v>309.5</v>
      </c>
    </row>
    <row r="34" spans="1:6" s="48" customFormat="1">
      <c r="A34" s="15" t="s">
        <v>25</v>
      </c>
      <c r="B34" s="57">
        <v>2460</v>
      </c>
      <c r="C34" s="46">
        <f t="shared" ref="C34:C40" si="6">B34/12</f>
        <v>205</v>
      </c>
      <c r="D34" s="47">
        <f t="shared" ref="D34:D40" si="7">B34/26</f>
        <v>94.615384615384613</v>
      </c>
      <c r="F34" s="49"/>
    </row>
    <row r="35" spans="1:6">
      <c r="A35" s="15" t="s">
        <v>17</v>
      </c>
      <c r="B35" s="57"/>
      <c r="C35" s="41">
        <f t="shared" si="6"/>
        <v>0</v>
      </c>
      <c r="D35" s="42">
        <f t="shared" si="7"/>
        <v>0</v>
      </c>
    </row>
    <row r="36" spans="1:6">
      <c r="A36" s="56" t="s">
        <v>24</v>
      </c>
      <c r="B36" s="57"/>
      <c r="C36" s="41">
        <f t="shared" ref="C36:C39" si="8">B36/12</f>
        <v>0</v>
      </c>
      <c r="D36" s="42">
        <f t="shared" ref="D36:D39" si="9">B36/26</f>
        <v>0</v>
      </c>
    </row>
    <row r="37" spans="1:6">
      <c r="A37" s="56" t="s">
        <v>24</v>
      </c>
      <c r="B37" s="57"/>
      <c r="C37" s="41">
        <f t="shared" si="8"/>
        <v>0</v>
      </c>
      <c r="D37" s="42">
        <f t="shared" si="9"/>
        <v>0</v>
      </c>
    </row>
    <row r="38" spans="1:6">
      <c r="A38" s="56" t="s">
        <v>24</v>
      </c>
      <c r="B38" s="57"/>
      <c r="C38" s="41">
        <f t="shared" si="8"/>
        <v>0</v>
      </c>
      <c r="D38" s="42">
        <f t="shared" si="9"/>
        <v>0</v>
      </c>
    </row>
    <row r="39" spans="1:6">
      <c r="A39" s="56" t="s">
        <v>24</v>
      </c>
      <c r="B39" s="57"/>
      <c r="C39" s="41">
        <f t="shared" si="8"/>
        <v>0</v>
      </c>
      <c r="D39" s="42">
        <f t="shared" si="9"/>
        <v>0</v>
      </c>
    </row>
    <row r="40" spans="1:6">
      <c r="A40" s="56" t="s">
        <v>24</v>
      </c>
      <c r="B40" s="57"/>
      <c r="C40" s="41">
        <f t="shared" si="6"/>
        <v>0</v>
      </c>
      <c r="D40" s="42">
        <f t="shared" si="7"/>
        <v>0</v>
      </c>
    </row>
    <row r="41" spans="1:6" s="1" customFormat="1">
      <c r="A41" s="16" t="s">
        <v>18</v>
      </c>
      <c r="B41" s="33">
        <f>SUM(B33:B40)</f>
        <v>10507</v>
      </c>
      <c r="C41" s="33">
        <f>SUM(C33:C40)</f>
        <v>875.58333333333337</v>
      </c>
      <c r="D41" s="40">
        <f>SUM(D33:D40)</f>
        <v>404.11538461538464</v>
      </c>
      <c r="F41" s="3"/>
    </row>
    <row r="42" spans="1:6">
      <c r="A42" s="15" t="s">
        <v>20</v>
      </c>
      <c r="B42" s="32">
        <f>B20</f>
        <v>26285.600000000002</v>
      </c>
      <c r="C42" s="32">
        <f>C20</f>
        <v>2190.4666666666667</v>
      </c>
      <c r="D42" s="35">
        <f>D20</f>
        <v>1010.9846153846155</v>
      </c>
    </row>
    <row r="43" spans="1:6" s="1" customFormat="1" ht="32">
      <c r="A43" s="16" t="s">
        <v>26</v>
      </c>
      <c r="B43" s="34">
        <f>B41+B42</f>
        <v>36792.600000000006</v>
      </c>
      <c r="C43" s="34">
        <f t="shared" ref="C43:D43" si="10">C41+C42</f>
        <v>3066.05</v>
      </c>
      <c r="D43" s="36">
        <f t="shared" si="10"/>
        <v>1415.1000000000001</v>
      </c>
      <c r="F43" s="3"/>
    </row>
    <row r="44" spans="1:6">
      <c r="A44" s="9" t="s">
        <v>33</v>
      </c>
      <c r="B44" s="22" t="s">
        <v>38</v>
      </c>
      <c r="C44" s="22"/>
      <c r="D44" s="23"/>
    </row>
    <row r="45" spans="1:6">
      <c r="A45" t="s">
        <v>34</v>
      </c>
    </row>
    <row r="48" spans="1:6">
      <c r="A48" s="1" t="s">
        <v>31</v>
      </c>
    </row>
    <row r="49" spans="1:4">
      <c r="A49" s="50" t="s">
        <v>32</v>
      </c>
    </row>
    <row r="52" spans="1:4">
      <c r="A52" s="43" t="s">
        <v>27</v>
      </c>
      <c r="B52" s="61"/>
      <c r="C52" s="44" t="s">
        <v>29</v>
      </c>
      <c r="D52" s="62"/>
    </row>
    <row r="53" spans="1:4">
      <c r="A53" s="43" t="s">
        <v>28</v>
      </c>
      <c r="B53" s="61"/>
      <c r="C53" s="44" t="s">
        <v>29</v>
      </c>
      <c r="D53" s="63"/>
    </row>
  </sheetData>
  <mergeCells count="2">
    <mergeCell ref="B4:D4"/>
    <mergeCell ref="B3:D3"/>
  </mergeCells>
  <phoneticPr fontId="10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Benkorp Management Service Pty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Hall</dc:creator>
  <cp:lastModifiedBy>Karen Deutscher</cp:lastModifiedBy>
  <cp:lastPrinted>2017-01-04T04:41:12Z</cp:lastPrinted>
  <dcterms:created xsi:type="dcterms:W3CDTF">2014-12-04T00:03:21Z</dcterms:created>
  <dcterms:modified xsi:type="dcterms:W3CDTF">2017-10-26T05:26:17Z</dcterms:modified>
</cp:coreProperties>
</file>